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Rekonstrukcija_6_objekti" sheetId="1" r:id="rId1"/>
  </sheets>
  <definedNames>
    <definedName name="_xlnm.Print_Area" localSheetId="0">'Rekonstrukcija_6_objekti'!$A$1:$H$28</definedName>
  </definedNames>
  <calcPr fullCalcOnLoad="1"/>
</workbook>
</file>

<file path=xl/sharedStrings.xml><?xml version="1.0" encoding="utf-8"?>
<sst xmlns="http://schemas.openxmlformats.org/spreadsheetml/2006/main" count="32" uniqueCount="23">
  <si>
    <t>Objekta nosaukums</t>
  </si>
  <si>
    <t>Esošās trases izbūves  gads</t>
  </si>
  <si>
    <t>N.
p.
k.</t>
  </si>
  <si>
    <t>KOPĀ</t>
  </si>
  <si>
    <t>Dzintaru iela 48-50</t>
  </si>
  <si>
    <t>Rekons-truētās trases garums, m</t>
  </si>
  <si>
    <t>Investīciju atmaksāšanās laiks bez līdzfinansējuma, gadi</t>
  </si>
  <si>
    <t>Investīciju atmaksāšanās laiks ar līdzfinansējumu 40%, gadi</t>
  </si>
  <si>
    <t>Zudumu samazinājums pēc rekonstrukcijas, MWh</t>
  </si>
  <si>
    <t>Celtnieku iela 3-5</t>
  </si>
  <si>
    <t xml:space="preserve"> Pērkoņu iela 13</t>
  </si>
  <si>
    <t>Ozolu iela 4A</t>
  </si>
  <si>
    <t>*Plānotās rekonstrukcijas izmaksas
EUR bez PVN</t>
  </si>
  <si>
    <t>* Plānotās rekonstrukcijas izmaksas, t.sk. projektēšana, būvuzraudzība, autoruzraudzība.</t>
  </si>
  <si>
    <t>Plānoto rekonstrukcijas izmaksu atšifrējums</t>
  </si>
  <si>
    <t>Būvdarbu izmaksas, EUR bez PVN</t>
  </si>
  <si>
    <t>Būvprojekta izmaksas, EUR bez PVN</t>
  </si>
  <si>
    <t>Siltumtīklu rekonstrukcijas objekti</t>
  </si>
  <si>
    <t>Lielais prospekts 65</t>
  </si>
  <si>
    <t>Lielās Dzirnavu ielas un Lielā prospekta krustojums</t>
  </si>
  <si>
    <t>KOPĀ, 
EUR bez PVN</t>
  </si>
  <si>
    <t>Autoruzraudzības izmaksas, 
EUR bez PVN</t>
  </si>
  <si>
    <t>Būvuzraudzības izmaksas, 
EUR bez PVN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</si>
</sst>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39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1" fontId="39" fillId="0" borderId="0" xfId="0" applyNumberFormat="1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4.140625" style="1" customWidth="1"/>
    <col min="2" max="2" width="24.28125" style="2" customWidth="1"/>
    <col min="3" max="3" width="11.140625" style="13" customWidth="1"/>
    <col min="4" max="4" width="11.8515625" style="8" customWidth="1"/>
    <col min="5" max="5" width="14.7109375" style="6" customWidth="1"/>
    <col min="6" max="6" width="15.7109375" style="1" customWidth="1"/>
    <col min="7" max="7" width="15.421875" style="1" customWidth="1"/>
    <col min="8" max="8" width="14.00390625" style="1" customWidth="1"/>
    <col min="9" max="11" width="9.140625" style="2" customWidth="1"/>
  </cols>
  <sheetData>
    <row r="2" spans="1:11" ht="18.75">
      <c r="A2" s="34" t="s">
        <v>17</v>
      </c>
      <c r="B2" s="34"/>
      <c r="C2" s="34"/>
      <c r="D2" s="34"/>
      <c r="E2" s="34"/>
      <c r="F2" s="34"/>
      <c r="G2" s="34"/>
      <c r="H2" s="34"/>
      <c r="I2" s="1"/>
      <c r="J2" s="1"/>
      <c r="K2" s="1"/>
    </row>
    <row r="3" spans="1:11" ht="75">
      <c r="A3" s="15" t="s">
        <v>2</v>
      </c>
      <c r="B3" s="15" t="s">
        <v>0</v>
      </c>
      <c r="C3" s="16" t="s">
        <v>1</v>
      </c>
      <c r="D3" s="17" t="s">
        <v>5</v>
      </c>
      <c r="E3" s="18" t="s">
        <v>12</v>
      </c>
      <c r="F3" s="15" t="s">
        <v>8</v>
      </c>
      <c r="G3" s="15" t="s">
        <v>6</v>
      </c>
      <c r="H3" s="15" t="s">
        <v>7</v>
      </c>
      <c r="I3" s="1"/>
      <c r="J3" s="1"/>
      <c r="K3" s="1"/>
    </row>
    <row r="4" spans="1:8" ht="15">
      <c r="A4" s="9">
        <v>1</v>
      </c>
      <c r="B4" s="9">
        <v>2</v>
      </c>
      <c r="C4" s="11">
        <v>3</v>
      </c>
      <c r="D4" s="10">
        <v>4</v>
      </c>
      <c r="E4" s="10">
        <v>5</v>
      </c>
      <c r="F4" s="9">
        <v>6</v>
      </c>
      <c r="G4" s="9">
        <v>7</v>
      </c>
      <c r="H4" s="9">
        <v>8</v>
      </c>
    </row>
    <row r="5" spans="1:8" ht="15">
      <c r="A5" s="15">
        <v>1</v>
      </c>
      <c r="B5" s="19" t="s">
        <v>4</v>
      </c>
      <c r="C5" s="16">
        <v>1972</v>
      </c>
      <c r="D5" s="17">
        <v>134</v>
      </c>
      <c r="E5" s="17">
        <f aca="true" t="shared" si="0" ref="E5:E10">G18</f>
        <v>68821.8</v>
      </c>
      <c r="F5" s="15">
        <v>16</v>
      </c>
      <c r="G5" s="15">
        <v>49</v>
      </c>
      <c r="H5" s="15">
        <v>29</v>
      </c>
    </row>
    <row r="6" spans="1:8" ht="15">
      <c r="A6" s="15">
        <v>2</v>
      </c>
      <c r="B6" s="19" t="s">
        <v>9</v>
      </c>
      <c r="C6" s="20">
        <v>1988</v>
      </c>
      <c r="D6" s="17">
        <v>210</v>
      </c>
      <c r="E6" s="17">
        <f t="shared" si="0"/>
        <v>101229.72</v>
      </c>
      <c r="F6" s="21">
        <v>104</v>
      </c>
      <c r="G6" s="15">
        <v>40</v>
      </c>
      <c r="H6" s="15">
        <v>24</v>
      </c>
    </row>
    <row r="7" spans="1:8" ht="15">
      <c r="A7" s="15">
        <v>3</v>
      </c>
      <c r="B7" s="19" t="s">
        <v>10</v>
      </c>
      <c r="C7" s="20">
        <v>1971</v>
      </c>
      <c r="D7" s="20">
        <v>75</v>
      </c>
      <c r="E7" s="17">
        <f t="shared" si="0"/>
        <v>31464</v>
      </c>
      <c r="F7" s="15">
        <v>31</v>
      </c>
      <c r="G7" s="15">
        <v>20</v>
      </c>
      <c r="H7" s="15">
        <v>12</v>
      </c>
    </row>
    <row r="8" spans="1:8" ht="15">
      <c r="A8" s="15">
        <v>4</v>
      </c>
      <c r="B8" s="19" t="s">
        <v>11</v>
      </c>
      <c r="C8" s="16">
        <v>1969</v>
      </c>
      <c r="D8" s="17">
        <v>39</v>
      </c>
      <c r="E8" s="17">
        <f t="shared" si="0"/>
        <v>17784</v>
      </c>
      <c r="F8" s="15">
        <v>3</v>
      </c>
      <c r="G8" s="15">
        <v>14</v>
      </c>
      <c r="H8" s="15">
        <v>9</v>
      </c>
    </row>
    <row r="9" spans="1:8" ht="15">
      <c r="A9" s="15">
        <v>5</v>
      </c>
      <c r="B9" s="19" t="s">
        <v>18</v>
      </c>
      <c r="C9" s="16">
        <v>1978</v>
      </c>
      <c r="D9" s="17">
        <v>19</v>
      </c>
      <c r="E9" s="17">
        <f t="shared" si="0"/>
        <v>8662</v>
      </c>
      <c r="F9" s="15">
        <f>5</f>
        <v>5</v>
      </c>
      <c r="G9" s="15">
        <f>7</f>
        <v>7</v>
      </c>
      <c r="H9" s="15">
        <f>4</f>
        <v>4</v>
      </c>
    </row>
    <row r="10" spans="1:8" ht="30">
      <c r="A10" s="15">
        <v>6</v>
      </c>
      <c r="B10" s="19" t="s">
        <v>19</v>
      </c>
      <c r="C10" s="16">
        <v>1975</v>
      </c>
      <c r="D10" s="17">
        <v>50</v>
      </c>
      <c r="E10" s="17">
        <f t="shared" si="0"/>
        <v>22800</v>
      </c>
      <c r="F10" s="15">
        <f>2</f>
        <v>2</v>
      </c>
      <c r="G10" s="15">
        <f>19</f>
        <v>19</v>
      </c>
      <c r="H10" s="15">
        <f>11</f>
        <v>11</v>
      </c>
    </row>
    <row r="11" spans="1:8" ht="15">
      <c r="A11" s="35" t="s">
        <v>3</v>
      </c>
      <c r="B11" s="36"/>
      <c r="C11" s="36"/>
      <c r="D11" s="22">
        <f>SUM(D5:D10)</f>
        <v>527</v>
      </c>
      <c r="E11" s="22">
        <f>SUM(E5:E10)</f>
        <v>250761.52000000002</v>
      </c>
      <c r="F11" s="22">
        <f>SUM(F5:F10)</f>
        <v>161</v>
      </c>
      <c r="G11" s="23">
        <v>27</v>
      </c>
      <c r="H11" s="23">
        <v>16</v>
      </c>
    </row>
    <row r="12" spans="1:9" ht="15">
      <c r="A12" s="37" t="s">
        <v>13</v>
      </c>
      <c r="B12" s="38"/>
      <c r="C12" s="38"/>
      <c r="D12" s="38"/>
      <c r="E12" s="38"/>
      <c r="F12" s="38"/>
      <c r="G12" s="38"/>
      <c r="H12" s="38"/>
      <c r="I12" s="14"/>
    </row>
    <row r="13" spans="1:9" ht="15">
      <c r="A13" s="32"/>
      <c r="B13" s="33"/>
      <c r="C13" s="33"/>
      <c r="D13" s="33"/>
      <c r="E13" s="33"/>
      <c r="F13" s="33"/>
      <c r="G13" s="33"/>
      <c r="H13" s="33"/>
      <c r="I13" s="14"/>
    </row>
    <row r="14" spans="1:9" ht="15">
      <c r="A14" s="24"/>
      <c r="B14" s="25"/>
      <c r="C14" s="26"/>
      <c r="D14" s="27"/>
      <c r="E14" s="28"/>
      <c r="F14" s="24"/>
      <c r="G14" s="24"/>
      <c r="H14" s="24"/>
      <c r="I14" s="14"/>
    </row>
    <row r="15" spans="1:9" ht="18.75">
      <c r="A15" s="34" t="s">
        <v>14</v>
      </c>
      <c r="B15" s="34"/>
      <c r="C15" s="34"/>
      <c r="D15" s="34"/>
      <c r="E15" s="34"/>
      <c r="F15" s="34"/>
      <c r="G15" s="34"/>
      <c r="H15" s="34"/>
      <c r="I15" s="14"/>
    </row>
    <row r="16" spans="1:9" ht="60">
      <c r="A16" s="15" t="s">
        <v>2</v>
      </c>
      <c r="B16" s="15" t="s">
        <v>0</v>
      </c>
      <c r="C16" s="16" t="s">
        <v>15</v>
      </c>
      <c r="D16" s="17" t="s">
        <v>16</v>
      </c>
      <c r="E16" s="18" t="s">
        <v>22</v>
      </c>
      <c r="F16" s="18" t="s">
        <v>21</v>
      </c>
      <c r="G16" s="15" t="s">
        <v>20</v>
      </c>
      <c r="H16" s="24"/>
      <c r="I16" s="14"/>
    </row>
    <row r="17" spans="1:9" ht="15">
      <c r="A17" s="9">
        <v>1</v>
      </c>
      <c r="B17" s="9">
        <v>2</v>
      </c>
      <c r="C17" s="11">
        <v>3</v>
      </c>
      <c r="D17" s="10">
        <v>4</v>
      </c>
      <c r="E17" s="10">
        <v>5</v>
      </c>
      <c r="F17" s="9">
        <v>6</v>
      </c>
      <c r="G17" s="9">
        <v>7</v>
      </c>
      <c r="H17" s="29"/>
      <c r="I17" s="14"/>
    </row>
    <row r="18" spans="1:9" ht="15">
      <c r="A18" s="15">
        <v>1</v>
      </c>
      <c r="B18" s="19" t="s">
        <v>4</v>
      </c>
      <c r="C18" s="17">
        <f>60370</f>
        <v>60370</v>
      </c>
      <c r="D18" s="17">
        <f>C18*0.07</f>
        <v>4225.900000000001</v>
      </c>
      <c r="E18" s="17">
        <f aca="true" t="shared" si="1" ref="E18:E23">C18*0.06</f>
        <v>3622.2</v>
      </c>
      <c r="F18" s="17">
        <f aca="true" t="shared" si="2" ref="F18:F23">C18*0.01</f>
        <v>603.7</v>
      </c>
      <c r="G18" s="17">
        <f aca="true" t="shared" si="3" ref="G18:G23">C18+D18+E18+F18</f>
        <v>68821.8</v>
      </c>
      <c r="H18" s="24"/>
      <c r="I18" s="14"/>
    </row>
    <row r="19" spans="1:9" ht="15">
      <c r="A19" s="15">
        <v>2</v>
      </c>
      <c r="B19" s="19" t="s">
        <v>9</v>
      </c>
      <c r="C19" s="30">
        <v>88798</v>
      </c>
      <c r="D19" s="17">
        <f>C19*0.07</f>
        <v>6215.860000000001</v>
      </c>
      <c r="E19" s="17">
        <f t="shared" si="1"/>
        <v>5327.88</v>
      </c>
      <c r="F19" s="17">
        <f t="shared" si="2"/>
        <v>887.98</v>
      </c>
      <c r="G19" s="17">
        <f t="shared" si="3"/>
        <v>101229.72</v>
      </c>
      <c r="H19" s="24"/>
      <c r="I19" s="14"/>
    </row>
    <row r="20" spans="1:9" ht="15">
      <c r="A20" s="15">
        <v>3</v>
      </c>
      <c r="B20" s="19" t="s">
        <v>10</v>
      </c>
      <c r="C20" s="30">
        <v>27600</v>
      </c>
      <c r="D20" s="17">
        <f>C20*0.07</f>
        <v>1932.0000000000002</v>
      </c>
      <c r="E20" s="17">
        <f t="shared" si="1"/>
        <v>1656</v>
      </c>
      <c r="F20" s="17">
        <f t="shared" si="2"/>
        <v>276</v>
      </c>
      <c r="G20" s="17">
        <f t="shared" si="3"/>
        <v>31464</v>
      </c>
      <c r="H20" s="24"/>
      <c r="I20" s="14"/>
    </row>
    <row r="21" spans="1:9" s="2" customFormat="1" ht="15">
      <c r="A21" s="15">
        <v>4</v>
      </c>
      <c r="B21" s="19" t="s">
        <v>11</v>
      </c>
      <c r="C21" s="17">
        <v>15600</v>
      </c>
      <c r="D21" s="17">
        <f>C21*0.07</f>
        <v>1092</v>
      </c>
      <c r="E21" s="17">
        <f t="shared" si="1"/>
        <v>936</v>
      </c>
      <c r="F21" s="17">
        <f t="shared" si="2"/>
        <v>156</v>
      </c>
      <c r="G21" s="17">
        <f t="shared" si="3"/>
        <v>17784</v>
      </c>
      <c r="H21" s="24"/>
      <c r="I21" s="14"/>
    </row>
    <row r="22" spans="1:9" s="2" customFormat="1" ht="15">
      <c r="A22" s="15">
        <v>5</v>
      </c>
      <c r="B22" s="19" t="s">
        <v>18</v>
      </c>
      <c r="C22" s="17">
        <f>7600</f>
        <v>7600</v>
      </c>
      <c r="D22" s="17">
        <f>530</f>
        <v>530</v>
      </c>
      <c r="E22" s="17">
        <f t="shared" si="1"/>
        <v>456</v>
      </c>
      <c r="F22" s="17">
        <f t="shared" si="2"/>
        <v>76</v>
      </c>
      <c r="G22" s="17">
        <f t="shared" si="3"/>
        <v>8662</v>
      </c>
      <c r="H22" s="24"/>
      <c r="I22" s="14"/>
    </row>
    <row r="23" spans="1:9" s="2" customFormat="1" ht="30">
      <c r="A23" s="15">
        <v>6</v>
      </c>
      <c r="B23" s="19" t="s">
        <v>19</v>
      </c>
      <c r="C23" s="17">
        <f>20000</f>
        <v>20000</v>
      </c>
      <c r="D23" s="17">
        <f>1400</f>
        <v>1400</v>
      </c>
      <c r="E23" s="17">
        <f t="shared" si="1"/>
        <v>1200</v>
      </c>
      <c r="F23" s="17">
        <f t="shared" si="2"/>
        <v>200</v>
      </c>
      <c r="G23" s="17">
        <f t="shared" si="3"/>
        <v>22800</v>
      </c>
      <c r="H23" s="24"/>
      <c r="I23" s="14"/>
    </row>
    <row r="24" spans="1:9" s="2" customFormat="1" ht="15">
      <c r="A24" s="39" t="s">
        <v>3</v>
      </c>
      <c r="B24" s="40"/>
      <c r="C24" s="22">
        <f>SUM(C18:C23)</f>
        <v>219968</v>
      </c>
      <c r="D24" s="22">
        <f>SUM(D18:D23)</f>
        <v>15395.760000000002</v>
      </c>
      <c r="E24" s="22">
        <f>SUM(E18:E23)</f>
        <v>13198.08</v>
      </c>
      <c r="F24" s="22">
        <f>SUM(F18:F23)</f>
        <v>2199.6800000000003</v>
      </c>
      <c r="G24" s="22">
        <f>SUM(G18:G23)</f>
        <v>250761.52000000002</v>
      </c>
      <c r="H24" s="31"/>
      <c r="I24" s="14"/>
    </row>
    <row r="25" spans="1:8" s="2" customFormat="1" ht="15">
      <c r="A25" s="3"/>
      <c r="B25" s="4"/>
      <c r="C25" s="12"/>
      <c r="D25" s="7"/>
      <c r="E25" s="5"/>
      <c r="F25" s="3"/>
      <c r="G25" s="3"/>
      <c r="H25" s="3"/>
    </row>
    <row r="26" spans="1:8" s="2" customFormat="1" ht="15">
      <c r="A26" s="3"/>
      <c r="B26" s="4"/>
      <c r="C26" s="12"/>
      <c r="D26" s="7"/>
      <c r="E26" s="5"/>
      <c r="F26" s="3"/>
      <c r="G26" s="3"/>
      <c r="H26" s="3"/>
    </row>
    <row r="27" spans="1:8" s="2" customFormat="1" ht="15">
      <c r="A27" s="3"/>
      <c r="B27" s="4"/>
      <c r="C27" s="12"/>
      <c r="D27" s="7"/>
      <c r="E27" s="5"/>
      <c r="F27" s="3"/>
      <c r="G27" s="3"/>
      <c r="H27" s="3"/>
    </row>
    <row r="28" spans="1:8" s="2" customFormat="1" ht="15">
      <c r="A28" s="3"/>
      <c r="B28" s="4"/>
      <c r="C28" s="12"/>
      <c r="D28" s="7"/>
      <c r="E28" s="5"/>
      <c r="F28" s="3"/>
      <c r="G28" s="3"/>
      <c r="H28" s="3"/>
    </row>
    <row r="29" spans="1:8" s="2" customFormat="1" ht="15">
      <c r="A29" s="3"/>
      <c r="B29" s="4"/>
      <c r="C29" s="12"/>
      <c r="D29" s="7"/>
      <c r="E29" s="5"/>
      <c r="F29" s="3"/>
      <c r="G29" s="3"/>
      <c r="H29" s="3"/>
    </row>
    <row r="30" spans="1:8" s="2" customFormat="1" ht="15">
      <c r="A30" s="3"/>
      <c r="B30" s="4"/>
      <c r="C30" s="12"/>
      <c r="D30" s="7"/>
      <c r="E30" s="5"/>
      <c r="F30" s="3"/>
      <c r="G30" s="3"/>
      <c r="H30" s="3"/>
    </row>
    <row r="31" spans="1:8" s="2" customFormat="1" ht="15">
      <c r="A31" s="3"/>
      <c r="B31" s="4"/>
      <c r="C31" s="12"/>
      <c r="D31" s="7"/>
      <c r="E31" s="5"/>
      <c r="F31" s="3"/>
      <c r="G31" s="3"/>
      <c r="H31" s="3"/>
    </row>
    <row r="32" spans="1:8" s="2" customFormat="1" ht="15">
      <c r="A32" s="3"/>
      <c r="B32" s="4"/>
      <c r="C32" s="12"/>
      <c r="D32" s="7"/>
      <c r="E32" s="5"/>
      <c r="F32" s="3"/>
      <c r="G32" s="3"/>
      <c r="H32" s="3"/>
    </row>
    <row r="33" spans="1:8" s="2" customFormat="1" ht="15">
      <c r="A33" s="3"/>
      <c r="B33" s="4"/>
      <c r="C33" s="12"/>
      <c r="D33" s="7"/>
      <c r="E33" s="5"/>
      <c r="F33" s="3"/>
      <c r="G33" s="3"/>
      <c r="H33" s="3"/>
    </row>
    <row r="34" spans="1:8" s="2" customFormat="1" ht="15">
      <c r="A34" s="3"/>
      <c r="B34" s="4"/>
      <c r="C34" s="12"/>
      <c r="D34" s="7"/>
      <c r="E34" s="5"/>
      <c r="F34" s="3"/>
      <c r="G34" s="3"/>
      <c r="H34" s="3"/>
    </row>
    <row r="35" spans="1:8" s="2" customFormat="1" ht="15">
      <c r="A35" s="3"/>
      <c r="B35" s="4"/>
      <c r="C35" s="12"/>
      <c r="D35" s="7"/>
      <c r="E35" s="5"/>
      <c r="F35" s="3"/>
      <c r="G35" s="3"/>
      <c r="H35" s="3"/>
    </row>
    <row r="36" spans="1:8" s="2" customFormat="1" ht="15">
      <c r="A36" s="3"/>
      <c r="B36" s="4"/>
      <c r="C36" s="12"/>
      <c r="D36" s="7"/>
      <c r="E36" s="5"/>
      <c r="F36" s="3"/>
      <c r="G36" s="3"/>
      <c r="H36" s="3"/>
    </row>
    <row r="37" spans="1:8" s="2" customFormat="1" ht="15">
      <c r="A37" s="3"/>
      <c r="B37" s="4"/>
      <c r="C37" s="12"/>
      <c r="D37" s="7"/>
      <c r="E37" s="5"/>
      <c r="F37" s="3"/>
      <c r="G37" s="3"/>
      <c r="H37" s="3"/>
    </row>
    <row r="38" spans="1:8" s="2" customFormat="1" ht="15">
      <c r="A38" s="3"/>
      <c r="B38" s="4"/>
      <c r="C38" s="12"/>
      <c r="D38" s="7"/>
      <c r="E38" s="5"/>
      <c r="F38" s="3"/>
      <c r="G38" s="3"/>
      <c r="H38" s="3"/>
    </row>
    <row r="39" spans="1:8" s="2" customFormat="1" ht="15">
      <c r="A39" s="3"/>
      <c r="B39" s="4"/>
      <c r="C39" s="12"/>
      <c r="D39" s="7"/>
      <c r="E39" s="5"/>
      <c r="F39" s="3"/>
      <c r="G39" s="3"/>
      <c r="H39" s="3"/>
    </row>
  </sheetData>
  <sheetProtection/>
  <mergeCells count="5">
    <mergeCell ref="A2:H2"/>
    <mergeCell ref="A11:C11"/>
    <mergeCell ref="A12:H12"/>
    <mergeCell ref="A15:H15"/>
    <mergeCell ref="A24:B2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Location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A.Lama</dc:creator>
  <cp:keywords/>
  <dc:description/>
  <cp:lastModifiedBy>Anna Lama</cp:lastModifiedBy>
  <cp:lastPrinted>2017-03-21T09:11:01Z</cp:lastPrinted>
  <dcterms:created xsi:type="dcterms:W3CDTF">2014-08-22T13:13:21Z</dcterms:created>
  <dcterms:modified xsi:type="dcterms:W3CDTF">2017-03-22T09:38:18Z</dcterms:modified>
  <cp:category/>
  <cp:version/>
  <cp:contentType/>
  <cp:contentStatus/>
</cp:coreProperties>
</file>